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13695" windowHeight="8835" activeTab="0"/>
  </bookViews>
  <sheets>
    <sheet name="fx-Excel" sheetId="1" r:id="rId1"/>
  </sheets>
  <definedNames>
    <definedName name="_xlnm.Print_Area" localSheetId="0">'fx-Excel'!$A:$F</definedName>
    <definedName name="_xlnm.Print_Titles" localSheetId="0">'fx-Excel'!$1:$1</definedName>
    <definedName name="wrn.Schwierigkeiten." hidden="1">{#N/A,#N/A,FALSE,"Begriffe"}</definedName>
    <definedName name="Z_EE2C357A_3D6A_11D5_B8E2_CC7808C10000_.wvu.PrintArea" localSheetId="0" hidden="1">'fx-Excel'!$A$1:$F$127</definedName>
    <definedName name="Z_EE2C357A_3D6A_11D5_B8E2_CC7808C10000_.wvu.PrintTitles" localSheetId="0" hidden="1">'fx-Excel'!$1:$1</definedName>
  </definedNames>
  <calcPr fullCalcOnLoad="1"/>
</workbook>
</file>

<file path=xl/sharedStrings.xml><?xml version="1.0" encoding="utf-8"?>
<sst xmlns="http://schemas.openxmlformats.org/spreadsheetml/2006/main" count="352" uniqueCount="334">
  <si>
    <t>Bedeutung</t>
  </si>
  <si>
    <t>Beispiel</t>
  </si>
  <si>
    <t>Resultat</t>
  </si>
  <si>
    <t>Werte</t>
  </si>
  <si>
    <t>SUMME(Bezug)</t>
  </si>
  <si>
    <t>berechnet eine Summe</t>
  </si>
  <si>
    <t>=SUMME(E3:E11)</t>
  </si>
  <si>
    <t>MAX(Bezug)</t>
  </si>
  <si>
    <t>ermittelt das Maximum</t>
  </si>
  <si>
    <t>=MAX(E3:E11)</t>
  </si>
  <si>
    <t>Aarau</t>
  </si>
  <si>
    <t>MIN(Bezug)</t>
  </si>
  <si>
    <t>ermittelt das Minimum</t>
  </si>
  <si>
    <t>=MIN(E3:E11)</t>
  </si>
  <si>
    <t>MITTELWERT(Bezug)</t>
  </si>
  <si>
    <t>ermittelt den Durchschnitt</t>
  </si>
  <si>
    <t>=MITTELWERT(E3:E11)</t>
  </si>
  <si>
    <t>ANZAHL(Bezug)</t>
  </si>
  <si>
    <t>zählt nur nummerische Werte</t>
  </si>
  <si>
    <t>=ANZAHL(E3:E11)</t>
  </si>
  <si>
    <t>ANZAHL2(Bezug)</t>
  </si>
  <si>
    <t>zählt nummerische &amp; alphanummerische Werte</t>
  </si>
  <si>
    <t>=ANZAHL2(E3:E11)</t>
  </si>
  <si>
    <t>ANZAHL2(Bezug)-ANZAHL(Bezug)</t>
  </si>
  <si>
    <t>zählt nur alphanummerische Werte</t>
  </si>
  <si>
    <t>=ANZAHL2(E3:E11)-ANZAHL(E3:E11)</t>
  </si>
  <si>
    <t>super</t>
  </si>
  <si>
    <t>ANZAHLLEEREZELLEN(Bezug)</t>
  </si>
  <si>
    <t>zählt leere Zellen</t>
  </si>
  <si>
    <t>=ANZAHLLEEREZELLEN(E3:E11)</t>
  </si>
  <si>
    <t>RUNDEN(Bezug;Stelle)</t>
  </si>
  <si>
    <t>rundet auf x Stellen nach dem Komma</t>
  </si>
  <si>
    <t>=RUNDEN(E13;2)</t>
  </si>
  <si>
    <t>RUNDEN(Bezug;-Stelle)</t>
  </si>
  <si>
    <t>rundet auf x Stellen vor dem Komma</t>
  </si>
  <si>
    <t>=RUNDEN(E14;-2)</t>
  </si>
  <si>
    <t>(RUNDEN(Bezug/5;2))*5</t>
  </si>
  <si>
    <t>=(RUNDEN(E15/5;2))*5</t>
  </si>
  <si>
    <t>AUFRUNDEN(Bezug;Stelle)</t>
  </si>
  <si>
    <t>rundet auf x Stellen (nach dem Komma) auf</t>
  </si>
  <si>
    <t>=AUFRUNDEN(E17;1)</t>
  </si>
  <si>
    <t>ABRUNDEN(Bezug;Stelle)</t>
  </si>
  <si>
    <t>rundet auf x Stellen (nach dem Komma) ab</t>
  </si>
  <si>
    <t>=ABRUNDEN(E18;1)</t>
  </si>
  <si>
    <t>ABS(Bezug)</t>
  </si>
  <si>
    <t>erzeugt eine absolute Zahl (- wird zu +)</t>
  </si>
  <si>
    <t>GANZZAHL(Bezug)</t>
  </si>
  <si>
    <t>rundet auf eine ganze Zahl</t>
  </si>
  <si>
    <t>KÜRZEN(Bezug)</t>
  </si>
  <si>
    <t>löscht die Kommastellen ohne zu runden</t>
  </si>
  <si>
    <t>GERADE(Bezug)</t>
  </si>
  <si>
    <t>rundet auf die nächste gerade Zahl auf</t>
  </si>
  <si>
    <t>UNGERADE(Bezug)</t>
  </si>
  <si>
    <t>rundet auf die nächste ungerade Zahl auf</t>
  </si>
  <si>
    <t>VORZEICHEN(Bezug)</t>
  </si>
  <si>
    <t>liefert das Vorzeichen einer Zahl (1 oder -1)</t>
  </si>
  <si>
    <t>POTENZ(Basis;Exponent)</t>
  </si>
  <si>
    <t>berechnet die Potenz aus Basis und Hochzahl</t>
  </si>
  <si>
    <t>QUADRATESUMME(Bezug)</t>
  </si>
  <si>
    <t>berechnet die Quadratzahl</t>
  </si>
  <si>
    <t>WURZEL(Bezug)</t>
  </si>
  <si>
    <t>berechnet die Quadratwurzel</t>
  </si>
  <si>
    <t>FAKULTÄT(Bezug)</t>
  </si>
  <si>
    <t>ermittelt die Fakultät einer Zahl</t>
  </si>
  <si>
    <t>REST(Dividend;Divisor)</t>
  </si>
  <si>
    <t>Rest einer Division</t>
  </si>
  <si>
    <t>ZUFALLSZAHL()</t>
  </si>
  <si>
    <t>erzeugt eine aktuelle Zufallszahl zw. 0 und 1</t>
  </si>
  <si>
    <t>=ZUFALLSZAHL()</t>
  </si>
  <si>
    <t>PI()</t>
  </si>
  <si>
    <t>liefert die Kreiszahl Pi</t>
  </si>
  <si>
    <t>=PI()</t>
  </si>
  <si>
    <t>RÖMISCH(Bezug;Typ)</t>
  </si>
  <si>
    <t>erzeugt eine römische aus einer arabischen Zahl</t>
  </si>
  <si>
    <t>WENN(Bedinung;wahr;falsch)</t>
  </si>
  <si>
    <t>Ausgabe je nach wahr-/falsch-Prüfung</t>
  </si>
  <si>
    <t>UND(Bedingung1;Bedingung2)</t>
  </si>
  <si>
    <t>logische Verknüpfung : a und b</t>
  </si>
  <si>
    <t>ODER(Bedingung1;Bedingung2)</t>
  </si>
  <si>
    <t>logische Verknüpfung : a oder b</t>
  </si>
  <si>
    <t>ISTLEER(Bezug)</t>
  </si>
  <si>
    <t>liefert WAHR, wenn der Wert eine leere Zelle ist</t>
  </si>
  <si>
    <t>blabla</t>
  </si>
  <si>
    <t>ISTTEXT(Bezug)</t>
  </si>
  <si>
    <t>liefert WAHR, wenn der Wert ein Text ist</t>
  </si>
  <si>
    <t>ISTZAHL(Bezug)</t>
  </si>
  <si>
    <t>liefert WAHR, wenn der Wert eine Zahl ist</t>
  </si>
  <si>
    <t>ZÄHLENWENN(Bezug;Bed)</t>
  </si>
  <si>
    <t>zählt nur Werte, die eine Bedingung erfüllen</t>
  </si>
  <si>
    <t>Alder</t>
  </si>
  <si>
    <t>SUMMEWENN(Bezug;Bed;Zahlen)</t>
  </si>
  <si>
    <t>addiert nur Werte, die eine Bedingung erfüllen</t>
  </si>
  <si>
    <t>Burger</t>
  </si>
  <si>
    <t>SUMMEWENN()/ZÄHLENWENN()</t>
  </si>
  <si>
    <t>ermittelt den Durchschnitt aus bedingten Werten</t>
  </si>
  <si>
    <t>RANG(Zahl;Liste;Reihenfolge)</t>
  </si>
  <si>
    <t>gibt den Rang innerhalb einer Liste an</t>
  </si>
  <si>
    <t>Christ</t>
  </si>
  <si>
    <t>HEUTE()</t>
  </si>
  <si>
    <t>liefert das aktuelle Datum</t>
  </si>
  <si>
    <t>=HEUTE()</t>
  </si>
  <si>
    <t>JAHR(Bezug)</t>
  </si>
  <si>
    <t>liefert das Jahr als Zahl</t>
  </si>
  <si>
    <t>=JAHR(HEUTE())</t>
  </si>
  <si>
    <t>MONAT(Bezug)</t>
  </si>
  <si>
    <t>liefert den Monat als Zahl</t>
  </si>
  <si>
    <t>=MONAT(HEUTE())</t>
  </si>
  <si>
    <t>TAG(Bezug)</t>
  </si>
  <si>
    <t>liefert den Tag des Monats als Zahl</t>
  </si>
  <si>
    <t>=TAG(HEUTE())</t>
  </si>
  <si>
    <t>WOCHENTAG(Bezug;Typ)</t>
  </si>
  <si>
    <t>liefert den Tag der Woche als Zahl</t>
  </si>
  <si>
    <t>=WOCHENTAG(HEUTE();2)</t>
  </si>
  <si>
    <t>TEXT(Bezug;"Textformat")</t>
  </si>
  <si>
    <t>wandelt eine Zahl in einen Text um</t>
  </si>
  <si>
    <t>DATWERT(Bezug)</t>
  </si>
  <si>
    <t>wandelt Datum im Textformat in Zahlwert um</t>
  </si>
  <si>
    <t>DATEDIF("Format";Alt;Neu)</t>
  </si>
  <si>
    <t>JAHR(HEUTE()-Bezug)-1900</t>
  </si>
  <si>
    <t>berechnet das Alter auf den Tag bezogen</t>
  </si>
  <si>
    <t>JAHR(HEUTE())-JAHR(Bezug)</t>
  </si>
  <si>
    <t>berechnet das Alter auf das Jahr bezogen</t>
  </si>
  <si>
    <t>JETZT()</t>
  </si>
  <si>
    <t>liefert das aktuelle Datum mit der Uhrzeit</t>
  </si>
  <si>
    <t>=JETZT()</t>
  </si>
  <si>
    <t>STUNDE(Bezug)</t>
  </si>
  <si>
    <t>liefert die Stunde als Zahl</t>
  </si>
  <si>
    <t>=STUNDE(JETZT())</t>
  </si>
  <si>
    <t>MINUTE(Bezug)</t>
  </si>
  <si>
    <t>liefert die Minute als Zahl</t>
  </si>
  <si>
    <t>=MINUTE(JETZT())</t>
  </si>
  <si>
    <t>SEKUNDE(Bezug)</t>
  </si>
  <si>
    <t>liefert die Sekunde als Zahl</t>
  </si>
  <si>
    <t>=SEKUNDE(JETZT())</t>
  </si>
  <si>
    <t>ZEIT(Stunde;Minute;Sekunde)</t>
  </si>
  <si>
    <t>liefert die Uhrzeit als fortlaufende Zahl</t>
  </si>
  <si>
    <t>ZEITWERT(Bezug)</t>
  </si>
  <si>
    <t>wandelt Uhrzeit im Textformat in Zahlwert um</t>
  </si>
  <si>
    <t>10:20</t>
  </si>
  <si>
    <t>Bezug*24</t>
  </si>
  <si>
    <t>wandelt Uhrzeit in Dezimalzeit um (Format!)</t>
  </si>
  <si>
    <t>LINKS(Bezug;Anzahl)</t>
  </si>
  <si>
    <t>liefert eine Buchstabenfolge von links</t>
  </si>
  <si>
    <t>Corinne</t>
  </si>
  <si>
    <t>RECHTS(Bezug;Anzahl)</t>
  </si>
  <si>
    <t>liefert eine Buchstabenfolge von rechts</t>
  </si>
  <si>
    <t>TEIL(Bezug;Start;Anzahl)</t>
  </si>
  <si>
    <t>liefert eine Teil-Buchstabenfolge</t>
  </si>
  <si>
    <t>SUCHEN(Zeichen,Bezug,Start)</t>
  </si>
  <si>
    <t>liefert die Stelle, an der sich ein Zeichen befindet</t>
  </si>
  <si>
    <t>CocaCola</t>
  </si>
  <si>
    <t>LÄNGE(Bezug)</t>
  </si>
  <si>
    <t>liefert die Anzahl Buchstaben eines Textes</t>
  </si>
  <si>
    <t>CODE(Bezug)</t>
  </si>
  <si>
    <t>liefert den Code des Anfangsbuchstabens</t>
  </si>
  <si>
    <t>ZEICHEN(Bezug)</t>
  </si>
  <si>
    <t>liefert das zum Code gehörende Zeichen</t>
  </si>
  <si>
    <t>GROSS(Bezug)</t>
  </si>
  <si>
    <t>wandelt einen Text in Grossbuchstaben um</t>
  </si>
  <si>
    <t>CoRiNnE</t>
  </si>
  <si>
    <t>KLEIN(Bezug)</t>
  </si>
  <si>
    <t>wandelt einen Text in Kleinbuchstaben um</t>
  </si>
  <si>
    <t>GROSS2(Bezug)</t>
  </si>
  <si>
    <t>erzeugt einen grossen Anfangsbuchstaben</t>
  </si>
  <si>
    <t>corinne</t>
  </si>
  <si>
    <t>ERSETZEN(Bezug;Start;Anzahl;"neu")</t>
  </si>
  <si>
    <t>ersetzt einen Textteil durch einen anderen</t>
  </si>
  <si>
    <t>WECHSELN(Bezug;"alt";"neu")</t>
  </si>
  <si>
    <t>ersetzt eine Buchstabenfolge duch eine andere</t>
  </si>
  <si>
    <t>WIEDERHOLEN(Bezug;Anzahl)</t>
  </si>
  <si>
    <t>wiederholt einen Text beliebig oft</t>
  </si>
  <si>
    <t>CM</t>
  </si>
  <si>
    <t>VERKETTEN(Text1;Text2)</t>
  </si>
  <si>
    <t>verkettet zwei Texte (einfacher mit dem &amp;-Operator)</t>
  </si>
  <si>
    <t>IDENTISCH(Text1;Text2)</t>
  </si>
  <si>
    <t>prüft, ob zwei Texte identisch sind</t>
  </si>
  <si>
    <t>Prozentwert/Grundwert</t>
  </si>
  <si>
    <t>berechnet den Prozentsatz</t>
  </si>
  <si>
    <t>Prozentsatz*Grundwert</t>
  </si>
  <si>
    <t>berechnet den Prozentwert</t>
  </si>
  <si>
    <t>Prozentwert/Prozentsatz</t>
  </si>
  <si>
    <t>berechnet den Grundwert</t>
  </si>
  <si>
    <t>UND(Wahrheitswert1;Whw2)</t>
  </si>
  <si>
    <t>alle Wahrheitswerte richtig: WAHR, sonst: FALSCH</t>
  </si>
  <si>
    <t>ODER(Wahrheitswert1;Whw2)</t>
  </si>
  <si>
    <t>ein Wahrheitswert richtig: WAHR, sonst: FALSCH</t>
  </si>
  <si>
    <t>WAHR()</t>
  </si>
  <si>
    <t>liefert den Wahrheitswert WAHR</t>
  </si>
  <si>
    <t>=WAHR()</t>
  </si>
  <si>
    <t>FALSCH()</t>
  </si>
  <si>
    <t>liefert den Wahrheitswert FALSCH</t>
  </si>
  <si>
    <t>=FALSCH()</t>
  </si>
  <si>
    <t>NICHT(Wahrheitswert)</t>
  </si>
  <si>
    <t>kehrt den Wahrheitswert um</t>
  </si>
  <si>
    <t>VERKETTEN(Bezug1;Bezug2)</t>
  </si>
  <si>
    <t>fügt Textinhalte aus mehreren Zellen zusammen</t>
  </si>
  <si>
    <t>su</t>
  </si>
  <si>
    <t>Bezug1&amp;Bezug2</t>
  </si>
  <si>
    <t>per</t>
  </si>
  <si>
    <t>"Text"</t>
  </si>
  <si>
    <t>fügt Text in eine Formel ein</t>
  </si>
  <si>
    <t>toll</t>
  </si>
  <si>
    <t>KGRÖSSTE(Bezug;x)</t>
  </si>
  <si>
    <t>liefert den x-grössten Wert einer Zahlenreihe</t>
  </si>
  <si>
    <t>OBERGRENZE(Bezug;Grenze)</t>
  </si>
  <si>
    <t>rundet auf eine festgelegte Obergrenze auf</t>
  </si>
  <si>
    <t>UNTERGRENZE(Bezug;Grenze)</t>
  </si>
  <si>
    <t>rundet auf eine festgelegte Untergrenze ab</t>
  </si>
  <si>
    <t>SUMMENPRODUKT(Bezug)</t>
  </si>
  <si>
    <t>bildet die Summe aus den Produkten einer Matrix</t>
  </si>
  <si>
    <t>verweist auf eine Beziehungstabelle</t>
  </si>
  <si>
    <t>0 x/y</t>
  </si>
  <si>
    <t>gibt einen Bruch korrekt als Zahl ein (nicht als Datum)</t>
  </si>
  <si>
    <t>0 5/6</t>
  </si>
  <si>
    <t>Bezug^(1/x)</t>
  </si>
  <si>
    <t>ermittelt die x-te Wurzel einer Zahl</t>
  </si>
  <si>
    <t>"TextA"&amp;ZEICHEN(10)&amp;"TextB"</t>
  </si>
  <si>
    <t>fügt Zeilenumbruch zw. zwei Textteile ein (Format !)
    Alternative: Tastenkombination ALT+ENTER</t>
  </si>
  <si>
    <t>oben</t>
  </si>
  <si>
    <t>unten</t>
  </si>
  <si>
    <t>ZUFALLSBEREICH(unten;oben)</t>
  </si>
  <si>
    <t>liefert eine Zufallszahl in einem bestimmten Bereich</t>
  </si>
  <si>
    <t>nur mit Add-In "Analyse-Funktionen"</t>
  </si>
  <si>
    <t>VRUNDEN(Bezug;Vielfaches)</t>
  </si>
  <si>
    <t>UMWANDELN(Bezug;von;in)</t>
  </si>
  <si>
    <t>wandelt internationale Einheiten um</t>
  </si>
  <si>
    <t>Operatoren</t>
  </si>
  <si>
    <t>Vergleichszeichen</t>
  </si>
  <si>
    <t>Fehlermeldungen</t>
  </si>
  <si>
    <t>Logik</t>
  </si>
  <si>
    <t>+    addieren</t>
  </si>
  <si>
    <t>=    gleich</t>
  </si>
  <si>
    <t>#DIV/0    unerlaubte Division durch Null</t>
  </si>
  <si>
    <t>UND</t>
  </si>
  <si>
    <t>-    subtrahieren</t>
  </si>
  <si>
    <t>&lt;    kleiner als</t>
  </si>
  <si>
    <t>#NV    fehlende Werte und/oder Argumente</t>
  </si>
  <si>
    <t>ODER</t>
  </si>
  <si>
    <t>*    multiplizieren</t>
  </si>
  <si>
    <t>&gt;    grösser als</t>
  </si>
  <si>
    <t>####    Spalte zu schmal für Darstellung</t>
  </si>
  <si>
    <t>WENN</t>
  </si>
  <si>
    <t>/    dividieren</t>
  </si>
  <si>
    <t>&lt;=    kleiner gleich</t>
  </si>
  <si>
    <t>#WERT!    nicht numerischer Bezug</t>
  </si>
  <si>
    <t>^    potenzieren</t>
  </si>
  <si>
    <t>&gt;=    grösser gleich</t>
  </si>
  <si>
    <t>#ZAHL!    unzulässiges Argument oder nicht darstellbar</t>
  </si>
  <si>
    <t>%    Prozent (durch 100)</t>
  </si>
  <si>
    <t>&lt;&gt;    ungleich</t>
  </si>
  <si>
    <t>#NAME!    undefinierter Name in der Formel</t>
  </si>
  <si>
    <t>NICHT</t>
  </si>
  <si>
    <t>&amp;    Text verketten</t>
  </si>
  <si>
    <t>#BEZUG!    Zellbezug wird nicht gefunden</t>
  </si>
  <si>
    <t>'    Zahl als Text formatieren</t>
  </si>
  <si>
    <r>
      <t>=SUMMEWENN(</t>
    </r>
    <r>
      <rPr>
        <i/>
        <sz val="10"/>
        <rFont val="Arial MT Condensed Light"/>
        <family val="2"/>
      </rPr>
      <t>wie oben</t>
    </r>
    <r>
      <rPr>
        <sz val="10"/>
        <rFont val="Arial MT Condensed Light"/>
        <family val="2"/>
      </rPr>
      <t>)/ZÄHLENWENN(</t>
    </r>
    <r>
      <rPr>
        <i/>
        <sz val="10"/>
        <rFont val="Arial MT Condensed Light"/>
        <family val="2"/>
      </rPr>
      <t>wie oben</t>
    </r>
    <r>
      <rPr>
        <sz val="10"/>
        <rFont val="Arial MT Condensed Light"/>
        <family val="2"/>
      </rPr>
      <t>)</t>
    </r>
  </si>
  <si>
    <t>=LINKS(E69;4)</t>
  </si>
  <si>
    <t>=RECHTS(E70;4)</t>
  </si>
  <si>
    <t>=TEIL(E71;3;4)</t>
  </si>
  <si>
    <t>=SUCHEN("c";E72;4)</t>
  </si>
  <si>
    <t>=LÄNGE(E73)</t>
  </si>
  <si>
    <t>=CODE(E74)</t>
  </si>
  <si>
    <t>=ZEICHEN(E75)</t>
  </si>
  <si>
    <t>=GROSS(E77)</t>
  </si>
  <si>
    <t>=KLEIN(E78)</t>
  </si>
  <si>
    <t>=GROSS2(E79)</t>
  </si>
  <si>
    <t>=WECHSELN(E81;"Cor";"Sp")</t>
  </si>
  <si>
    <t>=WIEDERHOLEN(E82;4)</t>
  </si>
  <si>
    <t>=VERKETTEN(E83;E82)</t>
  </si>
  <si>
    <t>=IDENTISCH(E84;E83)</t>
  </si>
  <si>
    <t>=ERSETZEN(E80;3;7;"ca Cola")</t>
  </si>
  <si>
    <t>=E86/F86</t>
  </si>
  <si>
    <t>=E87*F87</t>
  </si>
  <si>
    <t>=E88/F88</t>
  </si>
  <si>
    <t>=UND(E90&gt;5;E90&lt;10)</t>
  </si>
  <si>
    <t>=ODER(E91&gt;5;E91&lt;10)</t>
  </si>
  <si>
    <t>=NICHT(D93)</t>
  </si>
  <si>
    <t>=E96&amp;E97&amp;E98</t>
  </si>
  <si>
    <t>=E96&amp;E97&amp;" - "&amp;E98</t>
  </si>
  <si>
    <t>=VERKETTEN(E96;E97;E98)</t>
  </si>
  <si>
    <t>=KGRÖSSTE($E$45:$E$48;3)</t>
  </si>
  <si>
    <t>=OBERGRENZE(E101;F101)</t>
  </si>
  <si>
    <t>=UNTERGRENZE(E102;F102)</t>
  </si>
  <si>
    <t>=SUMMENPRODUKT(E86:F88)</t>
  </si>
  <si>
    <t>=E108^(1/3)</t>
  </si>
  <si>
    <t>='A:\[SIZ-Theorie.xls]Begriffe'!$E$5</t>
  </si>
  <si>
    <t>[Datei]Tabellenblatt!Bezug</t>
  </si>
  <si>
    <t>externer Bezug in anderem Blatt (&amp; anderer Datei)</t>
  </si>
  <si>
    <t>=E110&amp;ZEICHEN(10)&amp;F110</t>
  </si>
  <si>
    <t>ZIRKELBEZUG    Ergebnis wird als Operator eingesetzt</t>
  </si>
  <si>
    <t>RUNDEN(Bezug*Kehrwert;0)/Kehrwert</t>
  </si>
  <si>
    <t>rundet auf beliebigen Wert mit Hilfe des Kehrwerts</t>
  </si>
  <si>
    <t>=(RUNDEN(E16*0.02;0))/0.02    [auf 50, Kehrwert = 0.02]</t>
  </si>
  <si>
    <t>berechnet eine Zeitdauer in jedem Fall genau</t>
  </si>
  <si>
    <t>=TEXT(HEUTE();"TTTT")    ["s", "m", "h", "t", "M", "j"]</t>
  </si>
  <si>
    <t>Funktionssyntax</t>
  </si>
  <si>
    <t>ermöglicht kaufmännisches Runden (Vielfachrundung)</t>
  </si>
  <si>
    <t>SVERWEIS und WVERWEIS</t>
  </si>
  <si>
    <t>ZUFALLSBEREICH(minimal;maximal)</t>
  </si>
  <si>
    <t>erzeugt eine aktuelle Zufallszahl zw. zwei Werten</t>
  </si>
  <si>
    <t>=ZUFALLSBEREICH(100;200)</t>
  </si>
  <si>
    <t>rundet auf 5 Rp. genau</t>
  </si>
  <si>
    <t>VRUNDEN(Bezug;Stelle)</t>
  </si>
  <si>
    <t>rundet direkt auf ein Vielfaches</t>
  </si>
  <si>
    <t>=VRUNDEN(E19;0.025)</t>
  </si>
  <si>
    <t>=ABS(E21)</t>
  </si>
  <si>
    <t>=GANZZAHL(E22)</t>
  </si>
  <si>
    <t>=KÜRZEN(E23)</t>
  </si>
  <si>
    <t>=GERADE(E24)</t>
  </si>
  <si>
    <t>=UNGERADE(E25)</t>
  </si>
  <si>
    <t>=VORZEICHEN(E26)</t>
  </si>
  <si>
    <t>=POTENZ(E28;4)</t>
  </si>
  <si>
    <t>=QUADRATESUMME(E29)</t>
  </si>
  <si>
    <t>=WURZEL(E30)</t>
  </si>
  <si>
    <t>=FAKULTÄT(E31)</t>
  </si>
  <si>
    <t>=REST(E32;3)</t>
  </si>
  <si>
    <t>=RÖMISCH(E37;1)</t>
  </si>
  <si>
    <t>=WENN(REST(E39;2)=0;"gerade";"ungerade")</t>
  </si>
  <si>
    <t>=ISTLEER(E43)</t>
  </si>
  <si>
    <t>=ISTTEXT(E44)</t>
  </si>
  <si>
    <t>=ISTZAHL(E45)</t>
  </si>
  <si>
    <t>=ZÄHLENWENN(F47:F50;"Alder")</t>
  </si>
  <si>
    <t>=SUMMEWENN(F47:F50;"Alder";E47:E50)</t>
  </si>
  <si>
    <t>=RANG(E50;$E$47:$E$50;0)</t>
  </si>
  <si>
    <t>=JAHR(HEUTE()-E60)-1900</t>
  </si>
  <si>
    <t>=JAHR(HEUTE())-JAHR(E61)</t>
  </si>
  <si>
    <t>=ZEIT(D64;D65;D66)</t>
  </si>
  <si>
    <t>=ZEITWERT(E68)</t>
  </si>
  <si>
    <t>=E69*24</t>
  </si>
  <si>
    <t>=DATWERT(E58)</t>
  </si>
  <si>
    <r>
      <t>=DATEDIF(E59;HEUTE();"d")    ["s", "m", "h", "</t>
    </r>
    <r>
      <rPr>
        <b/>
        <sz val="10"/>
        <rFont val="Arial MT Condensed Light"/>
        <family val="2"/>
      </rPr>
      <t>d</t>
    </r>
    <r>
      <rPr>
        <sz val="10"/>
        <rFont val="Arial MT Condensed Light"/>
        <family val="2"/>
      </rPr>
      <t>", "M", "</t>
    </r>
    <r>
      <rPr>
        <b/>
        <sz val="10"/>
        <rFont val="Arial MT Condensed Light"/>
        <family val="2"/>
      </rPr>
      <t>y</t>
    </r>
    <r>
      <rPr>
        <sz val="10"/>
        <rFont val="Arial MT Condensed Light"/>
        <family val="2"/>
      </rPr>
      <t>"]</t>
    </r>
  </si>
  <si>
    <t>=WENN(ODER(E41&gt;0;E40&gt;0);"eine positiv";"beide negativ")</t>
  </si>
  <si>
    <t>=WENN(UND(E40&gt;0;E41&gt;0);"beide positiv";"eine negativ")</t>
  </si>
  <si>
    <t>4. April 1975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</si>
</sst>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d/m/yy\ h:mm\ AM/PM"/>
    <numFmt numFmtId="175" formatCode="h:mm:ss"/>
    <numFmt numFmtId="176" formatCode="d/m/yy"/>
    <numFmt numFmtId="177" formatCode="0.00000"/>
    <numFmt numFmtId="178" formatCode="0.0000"/>
    <numFmt numFmtId="179" formatCode="0.000"/>
    <numFmt numFmtId="180" formatCode="0.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 MT Condensed Light"/>
      <family val="2"/>
    </font>
    <font>
      <sz val="12"/>
      <name val="Arial"/>
      <family val="0"/>
    </font>
    <font>
      <sz val="10"/>
      <name val="Arial MT Condensed Light"/>
      <family val="2"/>
    </font>
    <font>
      <b/>
      <sz val="10"/>
      <name val="Arial MT Condensed Light"/>
      <family val="2"/>
    </font>
    <font>
      <sz val="10"/>
      <color indexed="10"/>
      <name val="Arial MT Condensed Light"/>
      <family val="2"/>
    </font>
    <font>
      <i/>
      <sz val="10"/>
      <name val="Arial MT Condensed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 quotePrefix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5" fillId="0" borderId="0" xfId="0" applyNumberFormat="1" applyFont="1" applyAlignment="1" quotePrefix="1">
      <alignment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6" fontId="5" fillId="0" borderId="0" xfId="0" applyNumberFormat="1" applyFont="1" applyAlignment="1">
      <alignment horizontal="center"/>
    </xf>
    <xf numFmtId="20" fontId="5" fillId="0" borderId="0" xfId="0" applyNumberFormat="1" applyFont="1" applyAlignment="1" quotePrefix="1">
      <alignment horizontal="center"/>
    </xf>
    <xf numFmtId="9" fontId="5" fillId="0" borderId="0" xfId="19" applyFont="1" applyAlignment="1">
      <alignment horizontal="center"/>
    </xf>
    <xf numFmtId="0" fontId="5" fillId="0" borderId="0" xfId="0" applyFont="1" applyAlignment="1" quotePrefix="1">
      <alignment horizontal="left"/>
    </xf>
    <xf numFmtId="12" fontId="5" fillId="0" borderId="0" xfId="0" applyNumberFormat="1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 quotePrefix="1">
      <alignment vertical="top"/>
    </xf>
    <xf numFmtId="12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quotePrefix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F129"/>
  <sheetViews>
    <sheetView tabSelected="1" workbookViewId="0" topLeftCell="A1">
      <pane xSplit="1" ySplit="1" topLeftCell="B2" activePane="bottomRight" state="frozen"/>
      <selection pane="topLeft" activeCell="A728" sqref="A728"/>
      <selection pane="topRight" activeCell="A728" sqref="A728"/>
      <selection pane="bottomLeft" activeCell="A728" sqref="A728"/>
      <selection pane="bottomRight" activeCell="E74" sqref="E74"/>
    </sheetView>
  </sheetViews>
  <sheetFormatPr defaultColWidth="11.421875" defaultRowHeight="12.75"/>
  <cols>
    <col min="1" max="1" width="35.421875" style="4" bestFit="1" customWidth="1"/>
    <col min="2" max="2" width="46.28125" style="4" bestFit="1" customWidth="1"/>
    <col min="3" max="3" width="51.7109375" style="22" bestFit="1" customWidth="1"/>
    <col min="4" max="4" width="15.28125" style="5" bestFit="1" customWidth="1"/>
    <col min="5" max="5" width="9.57421875" style="5" bestFit="1" customWidth="1"/>
    <col min="6" max="6" width="6.421875" style="5" bestFit="1" customWidth="1"/>
  </cols>
  <sheetData>
    <row r="1" spans="1:6" s="3" customFormat="1" ht="15.75">
      <c r="A1" s="1" t="s">
        <v>295</v>
      </c>
      <c r="B1" s="1" t="s">
        <v>0</v>
      </c>
      <c r="C1" s="1" t="s">
        <v>1</v>
      </c>
      <c r="D1" s="2" t="s">
        <v>2</v>
      </c>
      <c r="E1" s="2" t="s">
        <v>3</v>
      </c>
      <c r="F1" s="2"/>
    </row>
    <row r="2" ht="4.5" customHeight="1">
      <c r="C2" s="4"/>
    </row>
    <row r="3" spans="1:6" ht="12.75">
      <c r="A3" s="41" t="s">
        <v>4</v>
      </c>
      <c r="B3" s="4" t="s">
        <v>5</v>
      </c>
      <c r="C3" s="6" t="s">
        <v>6</v>
      </c>
      <c r="D3" s="7">
        <f>SUM(E3:E11)</f>
        <v>598.65</v>
      </c>
      <c r="E3" s="8">
        <v>0.15</v>
      </c>
      <c r="F3" s="7"/>
    </row>
    <row r="4" spans="1:5" ht="12.75">
      <c r="A4" s="41" t="s">
        <v>7</v>
      </c>
      <c r="B4" s="4" t="s">
        <v>8</v>
      </c>
      <c r="C4" s="6" t="s">
        <v>9</v>
      </c>
      <c r="D4" s="5">
        <f>MAX(E3:E11)</f>
        <v>411</v>
      </c>
      <c r="E4" s="9" t="s">
        <v>10</v>
      </c>
    </row>
    <row r="5" spans="1:5" ht="12.75">
      <c r="A5" s="41" t="s">
        <v>11</v>
      </c>
      <c r="B5" s="4" t="s">
        <v>12</v>
      </c>
      <c r="C5" s="6" t="s">
        <v>13</v>
      </c>
      <c r="D5" s="5">
        <f>MIN(E3:E11)</f>
        <v>0.15</v>
      </c>
      <c r="E5" s="9">
        <v>22.2</v>
      </c>
    </row>
    <row r="6" spans="1:5" ht="12.75">
      <c r="A6" s="41" t="s">
        <v>14</v>
      </c>
      <c r="B6" s="4" t="s">
        <v>15</v>
      </c>
      <c r="C6" s="6" t="s">
        <v>16</v>
      </c>
      <c r="D6" s="5">
        <f>AVERAGE(E3:E11)</f>
        <v>99.77499999999999</v>
      </c>
      <c r="E6" s="9">
        <v>109</v>
      </c>
    </row>
    <row r="7" spans="1:5" ht="4.5" customHeight="1">
      <c r="A7" s="41"/>
      <c r="C7" s="6"/>
      <c r="E7" s="9"/>
    </row>
    <row r="8" spans="1:5" ht="12.75">
      <c r="A8" s="41" t="s">
        <v>17</v>
      </c>
      <c r="B8" s="4" t="s">
        <v>18</v>
      </c>
      <c r="C8" s="6" t="s">
        <v>19</v>
      </c>
      <c r="D8" s="5">
        <f>COUNT(E3:E11)</f>
        <v>6</v>
      </c>
      <c r="E8" s="9">
        <v>7.7</v>
      </c>
    </row>
    <row r="9" spans="1:5" ht="12.75">
      <c r="A9" s="41" t="s">
        <v>20</v>
      </c>
      <c r="B9" s="4" t="s">
        <v>21</v>
      </c>
      <c r="C9" s="6" t="s">
        <v>22</v>
      </c>
      <c r="D9" s="5">
        <f>COUNTA(E3:E11)</f>
        <v>8</v>
      </c>
      <c r="E9" s="9">
        <v>48.6</v>
      </c>
    </row>
    <row r="10" spans="1:5" ht="12.75">
      <c r="A10" s="41" t="s">
        <v>23</v>
      </c>
      <c r="B10" s="4" t="s">
        <v>24</v>
      </c>
      <c r="C10" s="6" t="s">
        <v>25</v>
      </c>
      <c r="D10" s="5">
        <f>COUNTA(E3:E11)-COUNT(E3:E11)</f>
        <v>2</v>
      </c>
      <c r="E10" s="9" t="s">
        <v>26</v>
      </c>
    </row>
    <row r="11" spans="1:5" ht="12.75">
      <c r="A11" s="41" t="s">
        <v>27</v>
      </c>
      <c r="B11" s="4" t="s">
        <v>28</v>
      </c>
      <c r="C11" s="6" t="s">
        <v>29</v>
      </c>
      <c r="D11" s="5">
        <f>COUNTBLANK(E3:E11)</f>
        <v>1</v>
      </c>
      <c r="E11" s="10">
        <v>411</v>
      </c>
    </row>
    <row r="12" spans="1:3" ht="4.5" customHeight="1">
      <c r="A12" s="41"/>
      <c r="C12" s="4"/>
    </row>
    <row r="13" spans="1:5" ht="12.75">
      <c r="A13" s="41" t="s">
        <v>30</v>
      </c>
      <c r="B13" s="4" t="s">
        <v>31</v>
      </c>
      <c r="C13" s="6" t="s">
        <v>32</v>
      </c>
      <c r="D13" s="5">
        <f>ROUND(E13,2)</f>
        <v>1453.77</v>
      </c>
      <c r="E13" s="5">
        <v>1453.765</v>
      </c>
    </row>
    <row r="14" spans="1:5" ht="12.75">
      <c r="A14" s="41" t="s">
        <v>33</v>
      </c>
      <c r="B14" s="4" t="s">
        <v>34</v>
      </c>
      <c r="C14" s="6" t="s">
        <v>35</v>
      </c>
      <c r="D14" s="5">
        <f>ROUND(E14,-2)</f>
        <v>1500</v>
      </c>
      <c r="E14" s="5">
        <v>1453.765</v>
      </c>
    </row>
    <row r="15" spans="1:5" ht="12.75">
      <c r="A15" s="41" t="s">
        <v>36</v>
      </c>
      <c r="B15" s="4" t="s">
        <v>301</v>
      </c>
      <c r="C15" s="6" t="s">
        <v>37</v>
      </c>
      <c r="D15" s="5">
        <f>(ROUND(E15/5,2))*5</f>
        <v>1453.75</v>
      </c>
      <c r="E15" s="5">
        <v>1453.765</v>
      </c>
    </row>
    <row r="16" spans="1:5" ht="12.75">
      <c r="A16" s="41" t="s">
        <v>290</v>
      </c>
      <c r="B16" s="4" t="s">
        <v>291</v>
      </c>
      <c r="C16" s="6" t="s">
        <v>292</v>
      </c>
      <c r="D16" s="5">
        <f>(ROUND(E16*0.02,0))/0.02</f>
        <v>1450</v>
      </c>
      <c r="E16" s="5">
        <v>1453.765</v>
      </c>
    </row>
    <row r="17" spans="1:5" ht="12.75">
      <c r="A17" s="41" t="s">
        <v>38</v>
      </c>
      <c r="B17" s="4" t="s">
        <v>39</v>
      </c>
      <c r="C17" s="6" t="s">
        <v>40</v>
      </c>
      <c r="D17" s="5">
        <f>ROUNDUP(E17,1)</f>
        <v>1453.8</v>
      </c>
      <c r="E17" s="5">
        <v>1453.765</v>
      </c>
    </row>
    <row r="18" spans="1:5" ht="12.75">
      <c r="A18" s="41" t="s">
        <v>41</v>
      </c>
      <c r="B18" s="4" t="s">
        <v>42</v>
      </c>
      <c r="C18" s="6" t="s">
        <v>43</v>
      </c>
      <c r="D18" s="5">
        <f>ROUNDDOWN(E18,1)</f>
        <v>1453.7</v>
      </c>
      <c r="E18" s="5">
        <v>1453.765</v>
      </c>
    </row>
    <row r="19" spans="1:5" ht="12.75">
      <c r="A19" s="41" t="s">
        <v>302</v>
      </c>
      <c r="B19" s="4" t="s">
        <v>303</v>
      </c>
      <c r="C19" s="6" t="s">
        <v>304</v>
      </c>
      <c r="D19" s="5">
        <f>_XLL.VRUNDEN(E19,0.025)</f>
        <v>1453.775</v>
      </c>
      <c r="E19" s="5">
        <v>1453.765</v>
      </c>
    </row>
    <row r="20" spans="1:3" ht="4.5" customHeight="1">
      <c r="A20" s="41"/>
      <c r="B20" s="6"/>
      <c r="C20" s="6"/>
    </row>
    <row r="21" spans="1:5" ht="12.75">
      <c r="A21" s="41" t="s">
        <v>44</v>
      </c>
      <c r="B21" s="4" t="s">
        <v>45</v>
      </c>
      <c r="C21" s="6" t="s">
        <v>305</v>
      </c>
      <c r="D21" s="5">
        <f>ABS(E21)</f>
        <v>1453.765</v>
      </c>
      <c r="E21" s="5">
        <v>-1453.765</v>
      </c>
    </row>
    <row r="22" spans="1:5" ht="12.75">
      <c r="A22" s="41" t="s">
        <v>46</v>
      </c>
      <c r="B22" s="4" t="s">
        <v>47</v>
      </c>
      <c r="C22" s="6" t="s">
        <v>306</v>
      </c>
      <c r="D22" s="5">
        <f>INT(E22)</f>
        <v>-1454</v>
      </c>
      <c r="E22" s="5">
        <v>-1453.765</v>
      </c>
    </row>
    <row r="23" spans="1:5" ht="12.75">
      <c r="A23" s="41" t="s">
        <v>48</v>
      </c>
      <c r="B23" s="4" t="s">
        <v>49</v>
      </c>
      <c r="C23" s="6" t="s">
        <v>307</v>
      </c>
      <c r="D23" s="5">
        <f>TRUNC(E23)</f>
        <v>-1453</v>
      </c>
      <c r="E23" s="5">
        <v>-1453.765</v>
      </c>
    </row>
    <row r="24" spans="1:5" ht="12.75">
      <c r="A24" s="41" t="s">
        <v>50</v>
      </c>
      <c r="B24" s="4" t="s">
        <v>51</v>
      </c>
      <c r="C24" s="6" t="s">
        <v>308</v>
      </c>
      <c r="D24" s="5">
        <f>EVEN(E24)</f>
        <v>-1454</v>
      </c>
      <c r="E24" s="5">
        <v>-1453.765</v>
      </c>
    </row>
    <row r="25" spans="1:5" ht="12.75">
      <c r="A25" s="41" t="s">
        <v>52</v>
      </c>
      <c r="B25" s="4" t="s">
        <v>53</v>
      </c>
      <c r="C25" s="6" t="s">
        <v>309</v>
      </c>
      <c r="D25" s="5">
        <f>ODD(E25)</f>
        <v>-1455</v>
      </c>
      <c r="E25" s="5">
        <v>-1453.765</v>
      </c>
    </row>
    <row r="26" spans="1:5" ht="12.75">
      <c r="A26" s="41" t="s">
        <v>54</v>
      </c>
      <c r="B26" s="4" t="s">
        <v>55</v>
      </c>
      <c r="C26" s="6" t="s">
        <v>310</v>
      </c>
      <c r="D26" s="5">
        <f>SIGN(E26)</f>
        <v>-1</v>
      </c>
      <c r="E26" s="5">
        <v>-1453.765</v>
      </c>
    </row>
    <row r="27" spans="1:3" ht="4.5" customHeight="1">
      <c r="A27" s="41"/>
      <c r="C27" s="4"/>
    </row>
    <row r="28" spans="1:5" ht="12.75">
      <c r="A28" s="41" t="s">
        <v>56</v>
      </c>
      <c r="B28" s="4" t="s">
        <v>57</v>
      </c>
      <c r="C28" s="6" t="s">
        <v>311</v>
      </c>
      <c r="D28" s="5">
        <f>POWER(E28,4)</f>
        <v>625</v>
      </c>
      <c r="E28" s="5">
        <v>5</v>
      </c>
    </row>
    <row r="29" spans="1:5" ht="12.75">
      <c r="A29" s="41" t="s">
        <v>58</v>
      </c>
      <c r="B29" s="4" t="s">
        <v>59</v>
      </c>
      <c r="C29" s="6" t="s">
        <v>312</v>
      </c>
      <c r="D29" s="5">
        <f>SUMSQ(E29)</f>
        <v>81</v>
      </c>
      <c r="E29" s="5">
        <v>9</v>
      </c>
    </row>
    <row r="30" spans="1:5" ht="12.75">
      <c r="A30" s="41" t="s">
        <v>60</v>
      </c>
      <c r="B30" s="4" t="s">
        <v>61</v>
      </c>
      <c r="C30" s="6" t="s">
        <v>313</v>
      </c>
      <c r="D30" s="5">
        <f>SQRT(E30)</f>
        <v>8</v>
      </c>
      <c r="E30" s="5">
        <v>64</v>
      </c>
    </row>
    <row r="31" spans="1:5" ht="12.75">
      <c r="A31" s="41" t="s">
        <v>62</v>
      </c>
      <c r="B31" s="4" t="s">
        <v>63</v>
      </c>
      <c r="C31" s="6" t="s">
        <v>314</v>
      </c>
      <c r="D31" s="5">
        <f>FACT(E31)</f>
        <v>24</v>
      </c>
      <c r="E31" s="5">
        <v>4</v>
      </c>
    </row>
    <row r="32" spans="1:5" ht="12.75">
      <c r="A32" s="41" t="s">
        <v>64</v>
      </c>
      <c r="B32" s="4" t="s">
        <v>65</v>
      </c>
      <c r="C32" s="6" t="s">
        <v>315</v>
      </c>
      <c r="D32" s="5">
        <f>MOD(E32,3)</f>
        <v>2</v>
      </c>
      <c r="E32" s="5">
        <v>20</v>
      </c>
    </row>
    <row r="33" spans="1:3" ht="4.5" customHeight="1">
      <c r="A33" s="41"/>
      <c r="C33" s="6"/>
    </row>
    <row r="34" spans="1:4" ht="12.75">
      <c r="A34" s="41" t="s">
        <v>66</v>
      </c>
      <c r="B34" s="4" t="s">
        <v>67</v>
      </c>
      <c r="C34" s="6" t="s">
        <v>68</v>
      </c>
      <c r="D34" s="5">
        <f ca="1">RAND()</f>
        <v>0.5775857465942125</v>
      </c>
    </row>
    <row r="35" spans="1:4" ht="12.75">
      <c r="A35" s="41" t="s">
        <v>298</v>
      </c>
      <c r="B35" s="4" t="s">
        <v>299</v>
      </c>
      <c r="C35" s="6" t="s">
        <v>300</v>
      </c>
      <c r="D35" s="5">
        <f>_XLL.ZUFALLSBEREICH(100,200)</f>
        <v>102</v>
      </c>
    </row>
    <row r="36" spans="1:4" ht="12.75">
      <c r="A36" s="41" t="s">
        <v>69</v>
      </c>
      <c r="B36" s="4" t="s">
        <v>70</v>
      </c>
      <c r="C36" s="6" t="s">
        <v>71</v>
      </c>
      <c r="D36" s="5">
        <f>PI()</f>
        <v>3.141592653589793</v>
      </c>
    </row>
    <row r="37" spans="1:5" ht="12.75">
      <c r="A37" s="41" t="s">
        <v>72</v>
      </c>
      <c r="B37" s="4" t="s">
        <v>73</v>
      </c>
      <c r="C37" s="6" t="s">
        <v>316</v>
      </c>
      <c r="D37" s="5" t="str">
        <f>ROMAN(E37,1)</f>
        <v>CDXI</v>
      </c>
      <c r="E37" s="5">
        <v>411</v>
      </c>
    </row>
    <row r="38" spans="1:3" ht="4.5" customHeight="1">
      <c r="A38" s="41"/>
      <c r="C38" s="11"/>
    </row>
    <row r="39" spans="1:5" ht="12.75">
      <c r="A39" s="41" t="s">
        <v>74</v>
      </c>
      <c r="B39" s="4" t="s">
        <v>75</v>
      </c>
      <c r="C39" s="6" t="s">
        <v>317</v>
      </c>
      <c r="D39" s="5" t="str">
        <f>IF(MOD(E39,2)=0,"gerade","ungerade")</f>
        <v>ungerade</v>
      </c>
      <c r="E39" s="5">
        <v>5</v>
      </c>
    </row>
    <row r="40" spans="1:5" ht="12.75">
      <c r="A40" s="41" t="s">
        <v>76</v>
      </c>
      <c r="B40" s="4" t="s">
        <v>77</v>
      </c>
      <c r="C40" s="6" t="s">
        <v>332</v>
      </c>
      <c r="D40" s="5" t="str">
        <f>IF(AND(E40&gt;0,E41&gt;0),"beide positiv","eine negativ")</f>
        <v>eine negativ</v>
      </c>
      <c r="E40" s="8">
        <v>-4</v>
      </c>
    </row>
    <row r="41" spans="1:5" ht="12.75">
      <c r="A41" s="41" t="s">
        <v>78</v>
      </c>
      <c r="B41" s="4" t="s">
        <v>79</v>
      </c>
      <c r="C41" s="6" t="s">
        <v>331</v>
      </c>
      <c r="D41" s="5" t="str">
        <f>IF(OR(E41&gt;0,E40&gt;0),"eine positiv","beide negativ")</f>
        <v>eine positiv</v>
      </c>
      <c r="E41" s="10">
        <v>4</v>
      </c>
    </row>
    <row r="42" spans="1:3" ht="4.5" customHeight="1">
      <c r="A42" s="41"/>
      <c r="C42" s="11"/>
    </row>
    <row r="43" spans="1:5" ht="12.75">
      <c r="A43" s="41" t="s">
        <v>80</v>
      </c>
      <c r="B43" s="4" t="s">
        <v>81</v>
      </c>
      <c r="C43" s="6" t="s">
        <v>318</v>
      </c>
      <c r="D43" s="5" t="b">
        <f>ISBLANK(E43)</f>
        <v>0</v>
      </c>
      <c r="E43" s="12" t="s">
        <v>82</v>
      </c>
    </row>
    <row r="44" spans="1:5" ht="12.75">
      <c r="A44" s="41" t="s">
        <v>83</v>
      </c>
      <c r="B44" s="4" t="s">
        <v>84</v>
      </c>
      <c r="C44" s="6" t="s">
        <v>319</v>
      </c>
      <c r="D44" s="5" t="b">
        <f>ISTEXT(E44)</f>
        <v>1</v>
      </c>
      <c r="E44" s="12" t="s">
        <v>82</v>
      </c>
    </row>
    <row r="45" spans="1:5" ht="12.75">
      <c r="A45" s="41" t="s">
        <v>85</v>
      </c>
      <c r="B45" s="4" t="s">
        <v>86</v>
      </c>
      <c r="C45" s="6" t="s">
        <v>320</v>
      </c>
      <c r="D45" s="5" t="b">
        <f>ISNUMBER(E45)</f>
        <v>0</v>
      </c>
      <c r="E45" s="12" t="s">
        <v>82</v>
      </c>
    </row>
    <row r="46" spans="1:3" ht="4.5" customHeight="1">
      <c r="A46" s="41"/>
      <c r="C46" s="4"/>
    </row>
    <row r="47" spans="1:6" ht="12.75">
      <c r="A47" s="41" t="s">
        <v>87</v>
      </c>
      <c r="B47" s="4" t="s">
        <v>88</v>
      </c>
      <c r="C47" s="6" t="s">
        <v>321</v>
      </c>
      <c r="D47" s="5">
        <f>COUNTIF(F47:F50,"Alder")</f>
        <v>2</v>
      </c>
      <c r="E47" s="13">
        <v>12</v>
      </c>
      <c r="F47" s="14" t="s">
        <v>89</v>
      </c>
    </row>
    <row r="48" spans="1:6" ht="12.75">
      <c r="A48" s="41" t="s">
        <v>90</v>
      </c>
      <c r="B48" s="4" t="s">
        <v>91</v>
      </c>
      <c r="C48" s="6" t="s">
        <v>322</v>
      </c>
      <c r="D48" s="5">
        <f>SUMIF(F47:F50,"Alder",E47:E50)</f>
        <v>31</v>
      </c>
      <c r="E48" s="15">
        <v>15</v>
      </c>
      <c r="F48" s="16" t="s">
        <v>92</v>
      </c>
    </row>
    <row r="49" spans="1:6" ht="12.75">
      <c r="A49" s="41" t="s">
        <v>93</v>
      </c>
      <c r="B49" s="4" t="s">
        <v>94</v>
      </c>
      <c r="C49" s="6" t="s">
        <v>255</v>
      </c>
      <c r="D49" s="5">
        <f>SUMIF(F47:F50,F49,E47:E50)/COUNTIF(F47:F50,F49)</f>
        <v>15.5</v>
      </c>
      <c r="E49" s="15">
        <v>19</v>
      </c>
      <c r="F49" s="16" t="s">
        <v>89</v>
      </c>
    </row>
    <row r="50" spans="1:6" ht="12.75">
      <c r="A50" s="41" t="s">
        <v>95</v>
      </c>
      <c r="B50" s="4" t="s">
        <v>96</v>
      </c>
      <c r="C50" s="6" t="s">
        <v>323</v>
      </c>
      <c r="D50" s="5">
        <f>RANK(E50,$E$47:$E$50,0)</f>
        <v>4</v>
      </c>
      <c r="E50" s="17">
        <v>11</v>
      </c>
      <c r="F50" s="18" t="s">
        <v>97</v>
      </c>
    </row>
    <row r="51" spans="1:3" ht="4.5" customHeight="1">
      <c r="A51" s="41"/>
      <c r="C51" s="4"/>
    </row>
    <row r="52" spans="1:6" ht="12.75">
      <c r="A52" s="41" t="s">
        <v>98</v>
      </c>
      <c r="B52" s="4" t="s">
        <v>99</v>
      </c>
      <c r="C52" s="19" t="s">
        <v>100</v>
      </c>
      <c r="D52" s="20">
        <f ca="1">TODAY()</f>
        <v>40658</v>
      </c>
      <c r="E52" s="21">
        <f ca="1">TODAY()</f>
        <v>40658</v>
      </c>
      <c r="F52" s="20"/>
    </row>
    <row r="53" spans="1:5" ht="12.75">
      <c r="A53" s="41" t="s">
        <v>101</v>
      </c>
      <c r="B53" s="4" t="s">
        <v>102</v>
      </c>
      <c r="C53" s="6" t="s">
        <v>103</v>
      </c>
      <c r="D53" s="5">
        <f ca="1">YEAR(TODAY())</f>
        <v>2011</v>
      </c>
      <c r="E53" s="21">
        <f ca="1">TODAY()</f>
        <v>40658</v>
      </c>
    </row>
    <row r="54" spans="1:5" ht="12.75">
      <c r="A54" s="41" t="s">
        <v>104</v>
      </c>
      <c r="B54" s="4" t="s">
        <v>105</v>
      </c>
      <c r="C54" s="6" t="s">
        <v>106</v>
      </c>
      <c r="D54" s="5">
        <f ca="1">MONTH(TODAY())</f>
        <v>4</v>
      </c>
      <c r="E54" s="21">
        <f ca="1">TODAY()</f>
        <v>40658</v>
      </c>
    </row>
    <row r="55" spans="1:5" ht="12.75">
      <c r="A55" s="41" t="s">
        <v>107</v>
      </c>
      <c r="B55" s="4" t="s">
        <v>108</v>
      </c>
      <c r="C55" s="6" t="s">
        <v>109</v>
      </c>
      <c r="D55" s="5">
        <f ca="1">DAY(TODAY())</f>
        <v>25</v>
      </c>
      <c r="E55" s="21">
        <f ca="1">TODAY()</f>
        <v>40658</v>
      </c>
    </row>
    <row r="56" spans="1:5" ht="12.75">
      <c r="A56" s="41" t="s">
        <v>110</v>
      </c>
      <c r="B56" s="4" t="s">
        <v>111</v>
      </c>
      <c r="C56" s="6" t="s">
        <v>112</v>
      </c>
      <c r="D56" s="5">
        <f ca="1">WEEKDAY(TODAY(),2)</f>
        <v>1</v>
      </c>
      <c r="E56" s="21">
        <f ca="1">TODAY()</f>
        <v>40658</v>
      </c>
    </row>
    <row r="57" spans="1:5" ht="12.75">
      <c r="A57" s="41" t="s">
        <v>113</v>
      </c>
      <c r="B57" s="4" t="s">
        <v>114</v>
      </c>
      <c r="C57" s="6" t="s">
        <v>294</v>
      </c>
      <c r="D57" s="5" t="str">
        <f ca="1">TEXT(TODAY(),"TTTT")</f>
        <v>Montag</v>
      </c>
      <c r="E57" s="21">
        <f ca="1">TODAY()</f>
        <v>40658</v>
      </c>
    </row>
    <row r="58" spans="1:6" ht="12.75">
      <c r="A58" s="41" t="s">
        <v>115</v>
      </c>
      <c r="B58" s="4" t="s">
        <v>116</v>
      </c>
      <c r="C58" s="6" t="s">
        <v>329</v>
      </c>
      <c r="D58" s="5">
        <f>DATEVALUE(E58)</f>
        <v>27488</v>
      </c>
      <c r="E58" s="28" t="s">
        <v>333</v>
      </c>
      <c r="F58" s="28"/>
    </row>
    <row r="59" spans="1:6" ht="12.75">
      <c r="A59" s="41" t="s">
        <v>117</v>
      </c>
      <c r="B59" s="4" t="s">
        <v>293</v>
      </c>
      <c r="C59" s="6" t="s">
        <v>330</v>
      </c>
      <c r="D59" s="5">
        <f ca="1">DATEDIF(E59,TODAY(),"d")</f>
        <v>13170</v>
      </c>
      <c r="E59" s="28" t="s">
        <v>333</v>
      </c>
      <c r="F59" s="28"/>
    </row>
    <row r="60" spans="1:6" ht="12.75">
      <c r="A60" s="41" t="s">
        <v>118</v>
      </c>
      <c r="B60" s="4" t="s">
        <v>119</v>
      </c>
      <c r="C60" s="6" t="s">
        <v>324</v>
      </c>
      <c r="D60" s="5">
        <f ca="1">YEAR(TODAY()-E60)-1900</f>
        <v>36</v>
      </c>
      <c r="E60" s="28" t="s">
        <v>333</v>
      </c>
      <c r="F60" s="7"/>
    </row>
    <row r="61" spans="1:6" ht="12.75">
      <c r="A61" s="41" t="s">
        <v>120</v>
      </c>
      <c r="B61" s="4" t="s">
        <v>121</v>
      </c>
      <c r="C61" s="6" t="s">
        <v>325</v>
      </c>
      <c r="D61" s="5">
        <f ca="1">YEAR(TODAY())-YEAR(E61)</f>
        <v>36</v>
      </c>
      <c r="E61" s="28" t="s">
        <v>333</v>
      </c>
      <c r="F61" s="7"/>
    </row>
    <row r="62" ht="4.5" customHeight="1">
      <c r="A62" s="41"/>
    </row>
    <row r="63" spans="1:6" ht="12.75">
      <c r="A63" s="41" t="s">
        <v>122</v>
      </c>
      <c r="B63" s="4" t="s">
        <v>123</v>
      </c>
      <c r="C63" s="6" t="s">
        <v>124</v>
      </c>
      <c r="D63" s="23">
        <f ca="1">NOW()</f>
        <v>40658.32251215278</v>
      </c>
      <c r="E63" s="24">
        <f ca="1">NOW()</f>
        <v>40658.32251215278</v>
      </c>
      <c r="F63" s="21"/>
    </row>
    <row r="64" spans="1:6" ht="12.75">
      <c r="A64" s="41" t="s">
        <v>125</v>
      </c>
      <c r="B64" s="4" t="s">
        <v>126</v>
      </c>
      <c r="C64" s="6" t="s">
        <v>127</v>
      </c>
      <c r="D64" s="5">
        <f ca="1">HOUR(NOW())</f>
        <v>7</v>
      </c>
      <c r="E64" s="24">
        <f ca="1">NOW()</f>
        <v>40658.32251215278</v>
      </c>
      <c r="F64" s="21"/>
    </row>
    <row r="65" spans="1:6" ht="12.75">
      <c r="A65" s="41" t="s">
        <v>128</v>
      </c>
      <c r="B65" s="4" t="s">
        <v>129</v>
      </c>
      <c r="C65" s="6" t="s">
        <v>130</v>
      </c>
      <c r="D65" s="5">
        <f ca="1">MINUTE(NOW())</f>
        <v>44</v>
      </c>
      <c r="E65" s="24">
        <f ca="1">NOW()</f>
        <v>40658.32251215278</v>
      </c>
      <c r="F65" s="21"/>
    </row>
    <row r="66" spans="1:6" ht="12.75">
      <c r="A66" s="41" t="s">
        <v>131</v>
      </c>
      <c r="B66" s="4" t="s">
        <v>132</v>
      </c>
      <c r="C66" s="6" t="s">
        <v>133</v>
      </c>
      <c r="D66" s="5">
        <f ca="1">SECOND(NOW())</f>
        <v>25</v>
      </c>
      <c r="E66" s="24">
        <f ca="1">NOW()</f>
        <v>40658.32251215278</v>
      </c>
      <c r="F66" s="21"/>
    </row>
    <row r="67" spans="1:6" ht="12.75">
      <c r="A67" s="41" t="s">
        <v>134</v>
      </c>
      <c r="B67" s="4" t="s">
        <v>135</v>
      </c>
      <c r="C67" s="6" t="s">
        <v>326</v>
      </c>
      <c r="D67" s="25">
        <f>TIME(D64,D65,D66)</f>
        <v>0.3225115740740741</v>
      </c>
      <c r="E67" s="24">
        <f ca="1">NOW()</f>
        <v>40658.32251215278</v>
      </c>
      <c r="F67" s="21"/>
    </row>
    <row r="68" spans="1:6" ht="12.75">
      <c r="A68" s="41" t="s">
        <v>136</v>
      </c>
      <c r="B68" s="4" t="s">
        <v>137</v>
      </c>
      <c r="C68" s="6" t="s">
        <v>327</v>
      </c>
      <c r="D68" s="5">
        <f>TIMEVALUE(E68)</f>
        <v>0.4305555555555556</v>
      </c>
      <c r="E68" s="26" t="s">
        <v>138</v>
      </c>
      <c r="F68" s="21"/>
    </row>
    <row r="69" spans="1:6" ht="12.75">
      <c r="A69" s="41" t="s">
        <v>139</v>
      </c>
      <c r="B69" s="4" t="s">
        <v>140</v>
      </c>
      <c r="C69" s="6" t="s">
        <v>328</v>
      </c>
      <c r="D69" s="21">
        <f>E69*24</f>
        <v>10.4</v>
      </c>
      <c r="E69" s="26">
        <v>0.43333333333333335</v>
      </c>
      <c r="F69" s="21"/>
    </row>
    <row r="70" ht="4.5" customHeight="1">
      <c r="A70" s="41"/>
    </row>
    <row r="71" spans="1:5" ht="12.75">
      <c r="A71" s="42" t="s">
        <v>141</v>
      </c>
      <c r="B71" s="4" t="s">
        <v>142</v>
      </c>
      <c r="C71" s="6" t="s">
        <v>256</v>
      </c>
      <c r="D71" s="5" t="str">
        <f>LEFT(E71,4)</f>
        <v>Cori</v>
      </c>
      <c r="E71" s="5" t="s">
        <v>143</v>
      </c>
    </row>
    <row r="72" spans="1:5" ht="12.75">
      <c r="A72" s="42" t="s">
        <v>144</v>
      </c>
      <c r="B72" s="4" t="s">
        <v>145</v>
      </c>
      <c r="C72" s="6" t="s">
        <v>257</v>
      </c>
      <c r="D72" s="5" t="str">
        <f>RIGHT(E72,4)</f>
        <v>inne</v>
      </c>
      <c r="E72" s="5" t="s">
        <v>143</v>
      </c>
    </row>
    <row r="73" spans="1:5" ht="12.75">
      <c r="A73" s="42" t="s">
        <v>146</v>
      </c>
      <c r="B73" s="4" t="s">
        <v>147</v>
      </c>
      <c r="C73" s="6" t="s">
        <v>258</v>
      </c>
      <c r="D73" s="5" t="str">
        <f>MID(E73,3,4)</f>
        <v>rinn</v>
      </c>
      <c r="E73" s="5" t="s">
        <v>143</v>
      </c>
    </row>
    <row r="74" spans="1:5" ht="12.75">
      <c r="A74" s="41" t="s">
        <v>148</v>
      </c>
      <c r="B74" s="4" t="s">
        <v>149</v>
      </c>
      <c r="C74" s="6" t="s">
        <v>259</v>
      </c>
      <c r="D74" s="5">
        <f>SEARCH("c",E74,4)</f>
        <v>5</v>
      </c>
      <c r="E74" s="5" t="s">
        <v>150</v>
      </c>
    </row>
    <row r="75" spans="1:5" ht="12.75">
      <c r="A75" s="42" t="s">
        <v>151</v>
      </c>
      <c r="B75" s="4" t="s">
        <v>152</v>
      </c>
      <c r="C75" s="6" t="s">
        <v>260</v>
      </c>
      <c r="D75" s="5">
        <f>LEN(E75)</f>
        <v>7</v>
      </c>
      <c r="E75" s="5" t="s">
        <v>143</v>
      </c>
    </row>
    <row r="76" spans="1:5" ht="12.75">
      <c r="A76" s="42" t="s">
        <v>153</v>
      </c>
      <c r="B76" s="4" t="s">
        <v>154</v>
      </c>
      <c r="C76" s="6" t="s">
        <v>261</v>
      </c>
      <c r="D76" s="5">
        <f>CODE(E76)</f>
        <v>67</v>
      </c>
      <c r="E76" s="5" t="s">
        <v>143</v>
      </c>
    </row>
    <row r="77" spans="1:5" ht="12.75">
      <c r="A77" s="42" t="s">
        <v>155</v>
      </c>
      <c r="B77" s="4" t="s">
        <v>156</v>
      </c>
      <c r="C77" s="6" t="s">
        <v>262</v>
      </c>
      <c r="D77" s="5" t="str">
        <f>CHAR(E77)</f>
        <v>C</v>
      </c>
      <c r="E77" s="5">
        <v>67</v>
      </c>
    </row>
    <row r="78" ht="4.5" customHeight="1">
      <c r="A78" s="41"/>
    </row>
    <row r="79" spans="1:5" ht="12.75">
      <c r="A79" s="42" t="s">
        <v>157</v>
      </c>
      <c r="B79" s="4" t="s">
        <v>158</v>
      </c>
      <c r="C79" s="6" t="s">
        <v>263</v>
      </c>
      <c r="D79" s="5" t="str">
        <f>UPPER(E79)</f>
        <v>CORINNE</v>
      </c>
      <c r="E79" s="5" t="s">
        <v>159</v>
      </c>
    </row>
    <row r="80" spans="1:5" ht="12.75">
      <c r="A80" s="42" t="s">
        <v>160</v>
      </c>
      <c r="B80" s="4" t="s">
        <v>161</v>
      </c>
      <c r="C80" s="6" t="s">
        <v>264</v>
      </c>
      <c r="D80" s="5" t="str">
        <f>LOWER(E80)</f>
        <v>corinne</v>
      </c>
      <c r="E80" s="5" t="s">
        <v>159</v>
      </c>
    </row>
    <row r="81" spans="1:5" ht="12.75">
      <c r="A81" s="42" t="s">
        <v>162</v>
      </c>
      <c r="B81" s="4" t="s">
        <v>163</v>
      </c>
      <c r="C81" s="6" t="s">
        <v>265</v>
      </c>
      <c r="D81" s="5" t="str">
        <f>PROPER(E81)</f>
        <v>Corinne</v>
      </c>
      <c r="E81" s="5" t="s">
        <v>164</v>
      </c>
    </row>
    <row r="82" spans="1:5" ht="12.75">
      <c r="A82" s="42" t="s">
        <v>165</v>
      </c>
      <c r="B82" s="4" t="s">
        <v>166</v>
      </c>
      <c r="C82" s="6" t="s">
        <v>270</v>
      </c>
      <c r="D82" s="5" t="str">
        <f>REPLACE(E82,3,7,"ca Cola")</f>
        <v>Coca Cola</v>
      </c>
      <c r="E82" s="5" t="s">
        <v>143</v>
      </c>
    </row>
    <row r="83" spans="1:5" ht="12.75">
      <c r="A83" s="42" t="s">
        <v>167</v>
      </c>
      <c r="B83" s="4" t="s">
        <v>168</v>
      </c>
      <c r="C83" s="6" t="s">
        <v>266</v>
      </c>
      <c r="D83" s="5" t="str">
        <f>SUBSTITUTE(E83,"Cor","Sp")</f>
        <v>Spinne</v>
      </c>
      <c r="E83" s="5" t="s">
        <v>143</v>
      </c>
    </row>
    <row r="84" spans="1:5" ht="12.75">
      <c r="A84" s="42" t="s">
        <v>169</v>
      </c>
      <c r="B84" s="4" t="s">
        <v>170</v>
      </c>
      <c r="C84" s="6" t="s">
        <v>267</v>
      </c>
      <c r="D84" s="5" t="str">
        <f>REPT(E84,4)</f>
        <v>CMCMCMCM</v>
      </c>
      <c r="E84" s="5" t="s">
        <v>171</v>
      </c>
    </row>
    <row r="85" spans="1:5" ht="12.75">
      <c r="A85" s="42" t="s">
        <v>172</v>
      </c>
      <c r="B85" s="4" t="s">
        <v>173</v>
      </c>
      <c r="C85" s="6" t="s">
        <v>268</v>
      </c>
      <c r="D85" s="5" t="str">
        <f>CONCATENATE(E85,E84)</f>
        <v>corinneCM</v>
      </c>
      <c r="E85" s="5" t="s">
        <v>164</v>
      </c>
    </row>
    <row r="86" spans="1:5" ht="12.75">
      <c r="A86" s="42" t="s">
        <v>174</v>
      </c>
      <c r="B86" s="4" t="s">
        <v>175</v>
      </c>
      <c r="C86" s="6" t="s">
        <v>269</v>
      </c>
      <c r="D86" s="5" t="b">
        <f>EXACT(E85,E86)</f>
        <v>0</v>
      </c>
      <c r="E86" s="5" t="s">
        <v>143</v>
      </c>
    </row>
    <row r="87" ht="4.5" customHeight="1">
      <c r="A87" s="41"/>
    </row>
    <row r="88" spans="1:6" ht="12.75">
      <c r="A88" s="41" t="s">
        <v>176</v>
      </c>
      <c r="B88" s="4" t="s">
        <v>177</v>
      </c>
      <c r="C88" s="6" t="s">
        <v>271</v>
      </c>
      <c r="D88" s="27">
        <f>E88/F88</f>
        <v>0.8</v>
      </c>
      <c r="E88" s="5">
        <v>400</v>
      </c>
      <c r="F88" s="5">
        <v>500</v>
      </c>
    </row>
    <row r="89" spans="1:6" ht="12.75">
      <c r="A89" s="41" t="s">
        <v>178</v>
      </c>
      <c r="B89" s="4" t="s">
        <v>179</v>
      </c>
      <c r="C89" s="6" t="s">
        <v>272</v>
      </c>
      <c r="D89" s="5">
        <f>E89*F89</f>
        <v>300</v>
      </c>
      <c r="E89" s="27">
        <v>0.6</v>
      </c>
      <c r="F89" s="5">
        <v>500</v>
      </c>
    </row>
    <row r="90" spans="1:6" ht="12.75">
      <c r="A90" s="41" t="s">
        <v>180</v>
      </c>
      <c r="B90" s="4" t="s">
        <v>181</v>
      </c>
      <c r="C90" s="6" t="s">
        <v>273</v>
      </c>
      <c r="D90" s="5">
        <f>E90/F90</f>
        <v>500</v>
      </c>
      <c r="E90" s="5">
        <v>200</v>
      </c>
      <c r="F90" s="27">
        <v>0.4</v>
      </c>
    </row>
    <row r="91" ht="4.5" customHeight="1">
      <c r="A91" s="41"/>
    </row>
    <row r="92" spans="1:5" ht="12.75">
      <c r="A92" s="41" t="s">
        <v>182</v>
      </c>
      <c r="B92" s="4" t="s">
        <v>183</v>
      </c>
      <c r="C92" s="6" t="s">
        <v>274</v>
      </c>
      <c r="D92" s="5" t="b">
        <f>AND(E92&gt;5,E92&lt;10)</f>
        <v>1</v>
      </c>
      <c r="E92" s="5">
        <v>6</v>
      </c>
    </row>
    <row r="93" spans="1:5" ht="12.75">
      <c r="A93" s="41" t="s">
        <v>184</v>
      </c>
      <c r="B93" s="4" t="s">
        <v>185</v>
      </c>
      <c r="C93" s="6" t="s">
        <v>275</v>
      </c>
      <c r="D93" s="5" t="b">
        <f>OR(E93&gt;5,E93&lt;10)</f>
        <v>1</v>
      </c>
      <c r="E93" s="5">
        <v>11</v>
      </c>
    </row>
    <row r="94" spans="1:4" ht="12.75">
      <c r="A94" s="41" t="s">
        <v>186</v>
      </c>
      <c r="B94" s="4" t="s">
        <v>187</v>
      </c>
      <c r="C94" s="6" t="s">
        <v>188</v>
      </c>
      <c r="D94" s="5" t="b">
        <f>TRUE()</f>
        <v>1</v>
      </c>
    </row>
    <row r="95" spans="1:4" ht="12.75">
      <c r="A95" s="41" t="s">
        <v>189</v>
      </c>
      <c r="B95" s="4" t="s">
        <v>190</v>
      </c>
      <c r="C95" s="6" t="s">
        <v>191</v>
      </c>
      <c r="D95" s="5" t="b">
        <f>FALSE()</f>
        <v>0</v>
      </c>
    </row>
    <row r="96" spans="1:4" ht="12.75">
      <c r="A96" s="41" t="s">
        <v>192</v>
      </c>
      <c r="B96" s="4" t="s">
        <v>193</v>
      </c>
      <c r="C96" s="6" t="s">
        <v>276</v>
      </c>
      <c r="D96" s="5" t="b">
        <f>NOT(D95)</f>
        <v>1</v>
      </c>
    </row>
    <row r="97" ht="4.5" customHeight="1">
      <c r="A97" s="41"/>
    </row>
    <row r="98" spans="1:5" ht="12.75">
      <c r="A98" s="41" t="s">
        <v>194</v>
      </c>
      <c r="B98" s="4" t="s">
        <v>195</v>
      </c>
      <c r="C98" s="28" t="s">
        <v>279</v>
      </c>
      <c r="D98" s="5" t="str">
        <f>CONCATENATE(E98,E99,E100)</f>
        <v>supertoll</v>
      </c>
      <c r="E98" s="5" t="s">
        <v>196</v>
      </c>
    </row>
    <row r="99" spans="1:5" ht="12.75">
      <c r="A99" s="41" t="s">
        <v>197</v>
      </c>
      <c r="B99" s="4" t="s">
        <v>195</v>
      </c>
      <c r="C99" s="28" t="s">
        <v>277</v>
      </c>
      <c r="D99" s="5" t="str">
        <f>E98&amp;E99&amp;E100</f>
        <v>supertoll</v>
      </c>
      <c r="E99" s="5" t="s">
        <v>198</v>
      </c>
    </row>
    <row r="100" spans="1:5" ht="12.75">
      <c r="A100" s="42" t="s">
        <v>199</v>
      </c>
      <c r="B100" s="4" t="s">
        <v>200</v>
      </c>
      <c r="C100" s="28" t="s">
        <v>278</v>
      </c>
      <c r="D100" s="5" t="str">
        <f>E98&amp;E99&amp;" - "&amp;E100</f>
        <v>super - toll</v>
      </c>
      <c r="E100" s="5" t="s">
        <v>201</v>
      </c>
    </row>
    <row r="101" ht="4.5" customHeight="1">
      <c r="A101" s="41"/>
    </row>
    <row r="102" spans="1:4" ht="12.75">
      <c r="A102" s="41" t="s">
        <v>202</v>
      </c>
      <c r="B102" s="4" t="s">
        <v>203</v>
      </c>
      <c r="C102" s="28" t="s">
        <v>280</v>
      </c>
      <c r="D102" s="5">
        <f>LARGE($E$47:$E$50,3)</f>
        <v>12</v>
      </c>
    </row>
    <row r="103" spans="1:6" ht="12.75">
      <c r="A103" s="41" t="s">
        <v>204</v>
      </c>
      <c r="B103" s="4" t="s">
        <v>205</v>
      </c>
      <c r="C103" s="28" t="s">
        <v>281</v>
      </c>
      <c r="D103" s="5">
        <f>CEILING(E103,F103)</f>
        <v>1080</v>
      </c>
      <c r="E103" s="5">
        <v>1057.3</v>
      </c>
      <c r="F103" s="5">
        <v>40</v>
      </c>
    </row>
    <row r="104" spans="1:6" ht="12.75">
      <c r="A104" s="41" t="s">
        <v>206</v>
      </c>
      <c r="B104" s="4" t="s">
        <v>207</v>
      </c>
      <c r="C104" s="28" t="s">
        <v>282</v>
      </c>
      <c r="D104" s="5">
        <f>FLOOR(E104,F104)</f>
        <v>1050</v>
      </c>
      <c r="E104" s="5">
        <v>1057.3</v>
      </c>
      <c r="F104" s="5">
        <v>30</v>
      </c>
    </row>
    <row r="105" spans="1:3" ht="4.5" customHeight="1">
      <c r="A105" s="41"/>
      <c r="C105" s="28"/>
    </row>
    <row r="106" spans="1:4" ht="12.75">
      <c r="A106" s="41" t="s">
        <v>208</v>
      </c>
      <c r="B106" s="4" t="s">
        <v>209</v>
      </c>
      <c r="C106" s="28" t="s">
        <v>283</v>
      </c>
      <c r="D106" s="5">
        <f>SUMPRODUCT(E88:F90)</f>
        <v>1601</v>
      </c>
    </row>
    <row r="107" spans="1:2" ht="12.75">
      <c r="A107" s="41" t="s">
        <v>297</v>
      </c>
      <c r="B107" s="4" t="s">
        <v>210</v>
      </c>
    </row>
    <row r="108" ht="4.5" customHeight="1">
      <c r="A108" s="41"/>
    </row>
    <row r="109" spans="1:4" ht="12.75">
      <c r="A109" s="42" t="s">
        <v>211</v>
      </c>
      <c r="B109" s="4" t="s">
        <v>212</v>
      </c>
      <c r="C109" s="6" t="s">
        <v>213</v>
      </c>
      <c r="D109" s="29">
        <v>0.8333333333333334</v>
      </c>
    </row>
    <row r="110" spans="1:5" ht="12.75">
      <c r="A110" s="41" t="s">
        <v>214</v>
      </c>
      <c r="B110" s="4" t="s">
        <v>215</v>
      </c>
      <c r="C110" s="6" t="s">
        <v>284</v>
      </c>
      <c r="D110" s="5">
        <f>E110^(1/3)</f>
        <v>5.000000000000001</v>
      </c>
      <c r="E110" s="5">
        <v>125</v>
      </c>
    </row>
    <row r="111" spans="1:4" ht="12.75">
      <c r="A111" s="41" t="s">
        <v>286</v>
      </c>
      <c r="B111" s="4" t="s">
        <v>287</v>
      </c>
      <c r="C111" s="6" t="s">
        <v>285</v>
      </c>
      <c r="D111" s="5">
        <v>411</v>
      </c>
    </row>
    <row r="112" spans="1:6" s="34" customFormat="1" ht="25.5">
      <c r="A112" s="43" t="s">
        <v>216</v>
      </c>
      <c r="B112" s="30" t="s">
        <v>217</v>
      </c>
      <c r="C112" s="31" t="s">
        <v>288</v>
      </c>
      <c r="D112" s="32" t="str">
        <f>E112&amp;CHAR(10)&amp;F112</f>
        <v>oben
unten</v>
      </c>
      <c r="E112" s="33" t="s">
        <v>218</v>
      </c>
      <c r="F112" s="33" t="s">
        <v>219</v>
      </c>
    </row>
    <row r="113" ht="4.5" customHeight="1">
      <c r="A113" s="41"/>
    </row>
    <row r="114" spans="1:6" s="34" customFormat="1" ht="12.75">
      <c r="A114" s="44" t="s">
        <v>220</v>
      </c>
      <c r="B114" s="4" t="s">
        <v>221</v>
      </c>
      <c r="C114" s="4" t="s">
        <v>222</v>
      </c>
      <c r="D114" s="32"/>
      <c r="E114" s="33"/>
      <c r="F114" s="33"/>
    </row>
    <row r="115" spans="1:6" s="34" customFormat="1" ht="12.75">
      <c r="A115" s="44" t="s">
        <v>223</v>
      </c>
      <c r="B115" s="4" t="s">
        <v>296</v>
      </c>
      <c r="C115" s="4" t="s">
        <v>222</v>
      </c>
      <c r="D115" s="32"/>
      <c r="E115" s="33"/>
      <c r="F115" s="33"/>
    </row>
    <row r="116" spans="1:6" s="34" customFormat="1" ht="12.75">
      <c r="A116" s="44" t="s">
        <v>224</v>
      </c>
      <c r="B116" s="4" t="s">
        <v>225</v>
      </c>
      <c r="C116" s="4" t="s">
        <v>222</v>
      </c>
      <c r="D116" s="32"/>
      <c r="E116" s="33"/>
      <c r="F116" s="33"/>
    </row>
    <row r="117" ht="4.5" customHeight="1"/>
    <row r="118" spans="1:6" s="3" customFormat="1" ht="15.75">
      <c r="A118" s="1" t="s">
        <v>226</v>
      </c>
      <c r="B118" s="1" t="s">
        <v>227</v>
      </c>
      <c r="C118" s="1" t="s">
        <v>228</v>
      </c>
      <c r="D118" s="2"/>
      <c r="E118" s="35" t="s">
        <v>229</v>
      </c>
      <c r="F118" s="2"/>
    </row>
    <row r="119" spans="1:6" ht="4.5" customHeight="1">
      <c r="A119" s="36"/>
      <c r="B119" s="36"/>
      <c r="C119" s="36"/>
      <c r="D119" s="37"/>
      <c r="E119" s="36"/>
      <c r="F119" s="37"/>
    </row>
    <row r="120" spans="1:6" ht="12.75">
      <c r="A120" s="38" t="s">
        <v>230</v>
      </c>
      <c r="B120" s="38" t="s">
        <v>231</v>
      </c>
      <c r="C120" s="36" t="s">
        <v>232</v>
      </c>
      <c r="D120" s="37"/>
      <c r="E120" s="39" t="s">
        <v>233</v>
      </c>
      <c r="F120" s="37"/>
    </row>
    <row r="121" spans="1:6" ht="12.75">
      <c r="A121" s="38" t="s">
        <v>234</v>
      </c>
      <c r="B121" s="38" t="s">
        <v>235</v>
      </c>
      <c r="C121" s="36" t="s">
        <v>236</v>
      </c>
      <c r="D121" s="37"/>
      <c r="E121" s="39" t="s">
        <v>237</v>
      </c>
      <c r="F121" s="37"/>
    </row>
    <row r="122" spans="1:6" ht="12.75">
      <c r="A122" s="38" t="s">
        <v>238</v>
      </c>
      <c r="B122" s="36" t="s">
        <v>239</v>
      </c>
      <c r="C122" s="36" t="s">
        <v>240</v>
      </c>
      <c r="D122" s="37"/>
      <c r="E122" s="39" t="s">
        <v>241</v>
      </c>
      <c r="F122" s="37"/>
    </row>
    <row r="123" spans="1:6" ht="12.75">
      <c r="A123" s="38" t="s">
        <v>242</v>
      </c>
      <c r="B123" s="36" t="s">
        <v>243</v>
      </c>
      <c r="C123" s="36" t="s">
        <v>244</v>
      </c>
      <c r="D123" s="37"/>
      <c r="E123" s="39" t="b">
        <v>1</v>
      </c>
      <c r="F123" s="37"/>
    </row>
    <row r="124" spans="1:6" ht="12.75">
      <c r="A124" s="38" t="s">
        <v>245</v>
      </c>
      <c r="B124" s="36" t="s">
        <v>246</v>
      </c>
      <c r="C124" s="36" t="s">
        <v>247</v>
      </c>
      <c r="D124" s="37"/>
      <c r="E124" s="39" t="b">
        <v>0</v>
      </c>
      <c r="F124" s="37"/>
    </row>
    <row r="125" spans="1:6" ht="12.75">
      <c r="A125" s="38" t="s">
        <v>248</v>
      </c>
      <c r="B125" s="36" t="s">
        <v>249</v>
      </c>
      <c r="C125" s="36" t="s">
        <v>250</v>
      </c>
      <c r="D125" s="37"/>
      <c r="E125" s="39" t="s">
        <v>251</v>
      </c>
      <c r="F125" s="37"/>
    </row>
    <row r="126" spans="1:6" ht="12.75">
      <c r="A126" s="39" t="s">
        <v>252</v>
      </c>
      <c r="B126" s="36"/>
      <c r="C126" s="36" t="s">
        <v>253</v>
      </c>
      <c r="D126" s="37"/>
      <c r="E126" s="37"/>
      <c r="F126" s="37"/>
    </row>
    <row r="127" spans="1:6" ht="12.75">
      <c r="A127" s="40" t="s">
        <v>254</v>
      </c>
      <c r="B127" s="36"/>
      <c r="C127" s="36" t="s">
        <v>289</v>
      </c>
      <c r="D127" s="37"/>
      <c r="E127" s="37"/>
      <c r="F127" s="37"/>
    </row>
    <row r="128" ht="12.75">
      <c r="A128" s="5"/>
    </row>
    <row r="129" ht="12.75">
      <c r="A129" s="5"/>
    </row>
  </sheetData>
  <printOptions gridLines="1" headings="1" horizontalCentered="1"/>
  <pageMargins left="0.1968503937007874" right="0.1968503937007874" top="0.7086614173228347" bottom="0.3937007874015748" header="0.31496062992125984" footer="0.31496062992125984"/>
  <pageSetup horizontalDpi="360" verticalDpi="360" orientation="landscape" paperSize="9" scale="85" r:id="rId1"/>
  <headerFooter alignWithMargins="0">
    <oddHeader>&amp;L&amp;"Arial MT Condensed Light,Standard"&amp;22Funktionen in Excel 2000/2003</oddHeader>
    <oddFooter>&amp;L&amp;"Arial MT Condensed Light,Standard"&amp;9&amp;F&amp;C&amp;"Arial MT Condensed Light,Standard"&amp;9 © &amp;D allgemeinbildung.ch&amp;R&amp;"Arial MT Condensed Light,Standard"&amp;9Seite &amp;P / &amp;N</oddFooter>
  </headerFooter>
  <rowBreaks count="3" manualBreakCount="3">
    <brk id="45" max="5" man="1"/>
    <brk id="86" max="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cp:lastPrinted>2009-03-12T06:12:32Z</cp:lastPrinted>
  <dcterms:created xsi:type="dcterms:W3CDTF">2002-11-03T17:09:53Z</dcterms:created>
  <dcterms:modified xsi:type="dcterms:W3CDTF">2011-04-25T05:44:31Z</dcterms:modified>
  <cp:category/>
  <cp:version/>
  <cp:contentType/>
  <cp:contentStatus/>
</cp:coreProperties>
</file>